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36110001MAC_87.642\"/>
    </mc:Choice>
  </mc:AlternateContent>
  <xr:revisionPtr revIDLastSave="0" documentId="13_ncr:1_{48DDDADA-FA9B-4EED-9B92-94159FE155A0}" xr6:coauthVersionLast="47" xr6:coauthVersionMax="47" xr10:uidLastSave="{00000000-0000-0000-0000-000000000000}"/>
  <bookViews>
    <workbookView xWindow="-120" yWindow="-120" windowWidth="20730" windowHeight="11040" xr2:uid="{44A0F841-163C-4074-894C-33BCAFCEA7CF}"/>
  </bookViews>
  <sheets>
    <sheet name="P.41179 PLENA 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F13" i="1"/>
  <c r="G13" i="1" s="1"/>
  <c r="H21" i="1" s="1"/>
  <c r="F10" i="1"/>
  <c r="J10" i="1" s="1"/>
  <c r="F24" i="1" s="1"/>
  <c r="C16" i="1"/>
  <c r="C17" i="1" s="1"/>
  <c r="D16" i="1"/>
  <c r="D17" i="1" s="1"/>
  <c r="E16" i="1"/>
  <c r="E17" i="1" s="1"/>
  <c r="F19" i="1"/>
  <c r="F20" i="1" s="1"/>
  <c r="F16" i="1" l="1"/>
  <c r="F17" i="1" s="1"/>
  <c r="F23" i="1"/>
  <c r="K21" i="1" l="1"/>
  <c r="K10" i="1"/>
  <c r="L10" i="1"/>
  <c r="F22" i="1"/>
  <c r="F25" i="1" s="1"/>
</calcChain>
</file>

<file path=xl/sharedStrings.xml><?xml version="1.0" encoding="utf-8"?>
<sst xmlns="http://schemas.openxmlformats.org/spreadsheetml/2006/main" count="48" uniqueCount="43">
  <si>
    <t xml:space="preserve">                                </t>
  </si>
  <si>
    <t xml:space="preserve"> </t>
  </si>
  <si>
    <t>SALDO A PAGAR</t>
  </si>
  <si>
    <t>Saldo Sinal a Deduzir</t>
  </si>
  <si>
    <t>Retenção Contratual</t>
  </si>
  <si>
    <t>Saldo a Faturar</t>
  </si>
  <si>
    <t>Ch. Ret. Ctr.</t>
  </si>
  <si>
    <t>TOTAL RET.</t>
  </si>
  <si>
    <t>Faturamento de Terceiros - Saldo &gt;</t>
  </si>
  <si>
    <t>Total Pago Fatur.</t>
  </si>
  <si>
    <t>Faturamento de Terceiros - Limite &gt;</t>
  </si>
  <si>
    <t>Total Faturado</t>
  </si>
  <si>
    <t xml:space="preserve">1ª MED </t>
  </si>
  <si>
    <t>SP-E</t>
  </si>
  <si>
    <t>Data Pgto.</t>
  </si>
  <si>
    <t>Data N.F</t>
  </si>
  <si>
    <t>N.Fiscal</t>
  </si>
  <si>
    <t>Valor Pago</t>
  </si>
  <si>
    <t xml:space="preserve">Imposto </t>
  </si>
  <si>
    <t>Ded. Sinal</t>
  </si>
  <si>
    <t>Ret. Contr.</t>
  </si>
  <si>
    <t>Tot. Faturado</t>
  </si>
  <si>
    <t>BDI</t>
  </si>
  <si>
    <t>Mão de Obra</t>
  </si>
  <si>
    <t>Material</t>
  </si>
  <si>
    <t>CG</t>
  </si>
  <si>
    <t>Medições</t>
  </si>
  <si>
    <t>15DDL</t>
  </si>
  <si>
    <t>PEDIDO</t>
  </si>
  <si>
    <t>Pagto Med.</t>
  </si>
  <si>
    <t>Saldo</t>
  </si>
  <si>
    <t>Sinal</t>
  </si>
  <si>
    <t>Total Pedido</t>
  </si>
  <si>
    <t xml:space="preserve">SIM </t>
  </si>
  <si>
    <t xml:space="preserve">NÃO </t>
  </si>
  <si>
    <t xml:space="preserve">AUDESP: </t>
  </si>
  <si>
    <t>ACOMPANHAMENTO DE OBRA</t>
  </si>
  <si>
    <t xml:space="preserve">Empresa : PLENA TECNOLOGIA </t>
  </si>
  <si>
    <t>Requisição nº  44861</t>
  </si>
  <si>
    <t xml:space="preserve">Contrato n° </t>
  </si>
  <si>
    <t>Emissão: 20/01/2026</t>
  </si>
  <si>
    <t>REFORMA DO VESTIARIO MASCULINO DOS COLABORADORES DO ICR</t>
  </si>
  <si>
    <t>Processo nº  41.375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</si>
</sst>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sz val="14"/>
      <name val="Aparajita"/>
      <family val="1"/>
    </font>
    <font>
      <b/>
      <sz val="12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sz val="11"/>
      <name val="Arial"/>
      <family val="2"/>
    </font>
    <font>
      <b/>
      <sz val="16"/>
      <color theme="0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5787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4" fontId="3" fillId="0" borderId="1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14" fontId="3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16" fontId="3" fillId="0" borderId="0" xfId="0" applyNumberFormat="1" applyFont="1"/>
    <xf numFmtId="0" fontId="4" fillId="0" borderId="0" xfId="0" applyFont="1"/>
    <xf numFmtId="1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left"/>
    </xf>
    <xf numFmtId="14" fontId="7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4" fontId="8" fillId="2" borderId="0" xfId="0" applyNumberFormat="1" applyFont="1" applyFill="1"/>
    <xf numFmtId="0" fontId="8" fillId="2" borderId="0" xfId="0" applyFont="1" applyFill="1"/>
    <xf numFmtId="0" fontId="8" fillId="0" borderId="0" xfId="0" applyFont="1"/>
    <xf numFmtId="14" fontId="8" fillId="0" borderId="0" xfId="0" applyNumberFormat="1" applyFont="1"/>
    <xf numFmtId="0" fontId="6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11" fillId="0" borderId="0" xfId="1" applyFont="1"/>
    <xf numFmtId="0" fontId="12" fillId="0" borderId="0" xfId="0" applyFont="1"/>
    <xf numFmtId="43" fontId="4" fillId="3" borderId="1" xfId="2" applyFont="1" applyFill="1" applyBorder="1" applyAlignment="1">
      <alignment horizontal="center" vertical="center"/>
    </xf>
    <xf numFmtId="0" fontId="2" fillId="2" borderId="0" xfId="0" applyFont="1" applyFill="1"/>
    <xf numFmtId="0" fontId="4" fillId="0" borderId="4" xfId="0" applyFont="1" applyBorder="1"/>
    <xf numFmtId="0" fontId="4" fillId="0" borderId="3" xfId="0" applyFont="1" applyBorder="1"/>
    <xf numFmtId="0" fontId="4" fillId="0" borderId="2" xfId="0" applyFont="1" applyBorder="1"/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0" fillId="4" borderId="0" xfId="1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/>
    </xf>
  </cellXfs>
  <cellStyles count="3">
    <cellStyle name="Normal" xfId="0" builtinId="0"/>
    <cellStyle name="Normal 2 2" xfId="1" xr:uid="{11761BCE-BF6D-4701-ADD4-8A58DF0BE262}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0</xdr:row>
      <xdr:rowOff>0</xdr:rowOff>
    </xdr:from>
    <xdr:to>
      <xdr:col>14</xdr:col>
      <xdr:colOff>0</xdr:colOff>
      <xdr:row>1</xdr:row>
      <xdr:rowOff>2105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B33D531-C4B5-46A9-97CF-B5E9212714E3}"/>
            </a:ext>
          </a:extLst>
        </xdr:cNvPr>
        <xdr:cNvGrpSpPr/>
      </xdr:nvGrpSpPr>
      <xdr:grpSpPr>
        <a:xfrm>
          <a:off x="19048" y="0"/>
          <a:ext cx="17297402" cy="954605"/>
          <a:chOff x="19626" y="0"/>
          <a:chExt cx="20590575" cy="964116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D1D390CA-9501-A98F-EF2E-15CD5FFDB6E7}"/>
              </a:ext>
            </a:extLst>
          </xdr:cNvPr>
          <xdr:cNvSpPr/>
        </xdr:nvSpPr>
        <xdr:spPr>
          <a:xfrm>
            <a:off x="19626" y="0"/>
            <a:ext cx="9587782" cy="964116"/>
          </a:xfrm>
          <a:prstGeom prst="rect">
            <a:avLst/>
          </a:prstGeom>
          <a:solidFill>
            <a:srgbClr val="28724F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908496C4-961F-CC7E-7227-7038FA45FE2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8852" b="18852"/>
          <a:stretch/>
        </xdr:blipFill>
        <xdr:spPr>
          <a:xfrm>
            <a:off x="9281527" y="34846"/>
            <a:ext cx="4348134" cy="917653"/>
          </a:xfrm>
          <a:prstGeom prst="rect">
            <a:avLst/>
          </a:prstGeom>
        </xdr:spPr>
      </xdr:pic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id="{388C9266-3EA0-E358-9725-F0C229872B6C}"/>
              </a:ext>
            </a:extLst>
          </xdr:cNvPr>
          <xdr:cNvSpPr/>
        </xdr:nvSpPr>
        <xdr:spPr>
          <a:xfrm>
            <a:off x="13970265" y="15007"/>
            <a:ext cx="6639936" cy="946984"/>
          </a:xfrm>
          <a:prstGeom prst="rect">
            <a:avLst/>
          </a:prstGeom>
          <a:solidFill>
            <a:srgbClr val="426DA9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  <xdr:twoCellAnchor>
    <xdr:from>
      <xdr:col>12</xdr:col>
      <xdr:colOff>0</xdr:colOff>
      <xdr:row>2</xdr:row>
      <xdr:rowOff>129268</xdr:rowOff>
    </xdr:from>
    <xdr:to>
      <xdr:col>12</xdr:col>
      <xdr:colOff>590550</xdr:colOff>
      <xdr:row>3</xdr:row>
      <xdr:rowOff>319768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3C2A5C75-61AA-4638-8E46-D360FD229E3C}"/>
            </a:ext>
          </a:extLst>
        </xdr:cNvPr>
        <xdr:cNvSpPr/>
      </xdr:nvSpPr>
      <xdr:spPr>
        <a:xfrm>
          <a:off x="7315200" y="453118"/>
          <a:ext cx="590550" cy="1905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84365</xdr:colOff>
      <xdr:row>2</xdr:row>
      <xdr:rowOff>145597</xdr:rowOff>
    </xdr:from>
    <xdr:to>
      <xdr:col>11</xdr:col>
      <xdr:colOff>674915</xdr:colOff>
      <xdr:row>3</xdr:row>
      <xdr:rowOff>336096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EB326A73-79CC-4F80-9920-D866E8EC54F5}"/>
            </a:ext>
          </a:extLst>
        </xdr:cNvPr>
        <xdr:cNvSpPr/>
      </xdr:nvSpPr>
      <xdr:spPr>
        <a:xfrm>
          <a:off x="6789965" y="469447"/>
          <a:ext cx="523875" cy="180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4C13-7461-49AC-9D6E-9F368CFB4A71}">
  <sheetPr>
    <pageSetUpPr fitToPage="1"/>
  </sheetPr>
  <dimension ref="A1:N26"/>
  <sheetViews>
    <sheetView tabSelected="1" topLeftCell="A2" workbookViewId="0">
      <selection activeCell="A6" sqref="A6"/>
    </sheetView>
  </sheetViews>
  <sheetFormatPr defaultRowHeight="12.75" x14ac:dyDescent="0.2"/>
  <cols>
    <col min="1" max="1" width="30" style="1" bestFit="1" customWidth="1"/>
    <col min="2" max="2" width="13.7109375" style="1" customWidth="1"/>
    <col min="3" max="3" width="18.28515625" style="1" customWidth="1"/>
    <col min="4" max="4" width="16.85546875" style="1" customWidth="1"/>
    <col min="5" max="5" width="16.5703125" style="1" customWidth="1"/>
    <col min="6" max="6" width="19.28515625" style="1" customWidth="1"/>
    <col min="7" max="7" width="17.140625" style="1" customWidth="1"/>
    <col min="8" max="9" width="17.7109375" style="1" customWidth="1"/>
    <col min="10" max="10" width="18.85546875" style="1" bestFit="1" customWidth="1"/>
    <col min="11" max="11" width="17.7109375" style="1" customWidth="1"/>
    <col min="12" max="13" width="16.85546875" style="1" bestFit="1" customWidth="1"/>
    <col min="14" max="14" width="22.140625" style="1" bestFit="1" customWidth="1"/>
    <col min="15" max="16384" width="9.140625" style="1"/>
  </cols>
  <sheetData>
    <row r="1" spans="1:14" ht="75" customHeight="1" x14ac:dyDescent="0.2">
      <c r="A1" s="45"/>
      <c r="B1" s="45"/>
      <c r="C1" s="45"/>
      <c r="D1" s="45"/>
      <c r="E1" s="45"/>
      <c r="F1" s="46"/>
      <c r="G1" s="45"/>
      <c r="H1" s="45"/>
      <c r="I1" s="45"/>
      <c r="J1" s="45"/>
      <c r="K1" s="45"/>
      <c r="L1" s="45"/>
      <c r="M1" s="45"/>
      <c r="N1" s="45"/>
    </row>
    <row r="2" spans="1:14" ht="30.75" customHeight="1" x14ac:dyDescent="0.2">
      <c r="A2" s="60" t="s">
        <v>36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s="42" customFormat="1" ht="12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  <c r="M3" s="43"/>
    </row>
    <row r="4" spans="1:14" s="2" customFormat="1" ht="27" customHeight="1" x14ac:dyDescent="0.25">
      <c r="A4" s="39" t="s">
        <v>38</v>
      </c>
      <c r="B4" s="39"/>
      <c r="C4" s="39"/>
      <c r="D4" s="31"/>
      <c r="E4" s="39" t="s">
        <v>37</v>
      </c>
      <c r="F4" s="39"/>
      <c r="G4" s="39"/>
      <c r="H4" s="39"/>
      <c r="I4" s="39"/>
      <c r="J4" s="36" t="s">
        <v>35</v>
      </c>
      <c r="K4" s="41" t="s">
        <v>34</v>
      </c>
      <c r="L4" s="36" t="s">
        <v>33</v>
      </c>
      <c r="M4" s="31"/>
      <c r="N4" s="31"/>
    </row>
    <row r="5" spans="1:14" s="2" customFormat="1" ht="31.5" customHeight="1" x14ac:dyDescent="0.2">
      <c r="A5" s="39" t="s">
        <v>42</v>
      </c>
      <c r="B5" s="39"/>
      <c r="C5" s="39"/>
      <c r="D5" s="31"/>
      <c r="E5" s="32" t="s">
        <v>39</v>
      </c>
      <c r="F5" s="39">
        <v>11857</v>
      </c>
      <c r="G5" s="39"/>
      <c r="H5" s="37" t="s">
        <v>40</v>
      </c>
      <c r="I5" s="37"/>
      <c r="J5" s="40"/>
      <c r="K5" s="39"/>
      <c r="L5" s="38"/>
      <c r="M5" s="37"/>
      <c r="N5" s="31"/>
    </row>
    <row r="6" spans="1:14" s="2" customFormat="1" ht="20.100000000000001" customHeight="1" x14ac:dyDescent="0.2">
      <c r="A6" s="33"/>
      <c r="B6" s="33"/>
      <c r="C6" s="36"/>
      <c r="D6" s="35"/>
      <c r="E6" s="61" t="s">
        <v>41</v>
      </c>
      <c r="F6" s="61"/>
      <c r="G6" s="61"/>
      <c r="H6" s="61"/>
      <c r="I6" s="61"/>
      <c r="J6" s="61"/>
      <c r="K6" s="61"/>
      <c r="L6" s="61"/>
      <c r="M6" s="61"/>
      <c r="N6" s="34"/>
    </row>
    <row r="7" spans="1:14" s="2" customFormat="1" ht="20.100000000000001" customHeight="1" x14ac:dyDescent="0.2">
      <c r="A7" s="33"/>
      <c r="B7" s="33"/>
      <c r="C7" s="31"/>
      <c r="D7" s="31"/>
      <c r="E7" s="61"/>
      <c r="F7" s="61"/>
      <c r="G7" s="61"/>
      <c r="H7" s="61"/>
      <c r="I7" s="61"/>
      <c r="J7" s="61"/>
      <c r="K7" s="61"/>
      <c r="L7" s="61"/>
      <c r="M7" s="61"/>
      <c r="N7" s="31"/>
    </row>
    <row r="8" spans="1:14" s="2" customFormat="1" ht="15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32"/>
      <c r="N8" s="31"/>
    </row>
    <row r="9" spans="1:14" s="2" customFormat="1" ht="18.600000000000001" customHeight="1" x14ac:dyDescent="0.2">
      <c r="A9" s="3"/>
      <c r="B9" s="3"/>
      <c r="C9" s="9" t="s">
        <v>24</v>
      </c>
      <c r="D9" s="9" t="s">
        <v>23</v>
      </c>
      <c r="E9" s="9" t="s">
        <v>22</v>
      </c>
      <c r="F9" s="9" t="s">
        <v>32</v>
      </c>
      <c r="G9" s="9" t="s">
        <v>20</v>
      </c>
      <c r="H9" s="53" t="s">
        <v>31</v>
      </c>
      <c r="I9" s="53"/>
      <c r="J9" s="53"/>
      <c r="K9" s="53" t="s">
        <v>30</v>
      </c>
      <c r="L9" s="53"/>
      <c r="M9" s="9" t="s">
        <v>29</v>
      </c>
      <c r="N9" s="3"/>
    </row>
    <row r="10" spans="1:14" s="2" customFormat="1" ht="18.600000000000001" customHeight="1" x14ac:dyDescent="0.2">
      <c r="A10" s="54" t="s">
        <v>28</v>
      </c>
      <c r="B10" s="55"/>
      <c r="C10" s="6">
        <v>74238.13</v>
      </c>
      <c r="D10" s="6">
        <v>21557.05</v>
      </c>
      <c r="E10" s="6">
        <v>23948.79</v>
      </c>
      <c r="F10" s="6">
        <f>C10+D10+E10</f>
        <v>119743.97</v>
      </c>
      <c r="G10" s="30">
        <v>0.05</v>
      </c>
      <c r="H10" s="30">
        <v>0</v>
      </c>
      <c r="I10" s="30"/>
      <c r="J10" s="29">
        <f>F10*H10</f>
        <v>0</v>
      </c>
      <c r="K10" s="30">
        <f>F17/F10</f>
        <v>0.8589957389921179</v>
      </c>
      <c r="L10" s="29">
        <f>F17</f>
        <v>102859.56</v>
      </c>
      <c r="M10" s="28" t="s">
        <v>27</v>
      </c>
      <c r="N10" s="3"/>
    </row>
    <row r="11" spans="1:14" s="2" customFormat="1" ht="18.600000000000001" customHeight="1" x14ac:dyDescent="0.2">
      <c r="A11" s="10"/>
      <c r="B11" s="10"/>
      <c r="C11" s="27"/>
      <c r="D11" s="27"/>
      <c r="E11" s="27"/>
      <c r="F11" s="27"/>
      <c r="G11" s="26"/>
      <c r="H11" s="26"/>
      <c r="I11" s="26"/>
      <c r="J11" s="25"/>
      <c r="K11" s="26"/>
      <c r="L11" s="25"/>
      <c r="M11" s="24"/>
      <c r="N11" s="3"/>
    </row>
    <row r="12" spans="1:14" s="2" customFormat="1" ht="18.600000000000001" customHeight="1" x14ac:dyDescent="0.2">
      <c r="A12" s="9" t="s">
        <v>26</v>
      </c>
      <c r="B12" s="9" t="s">
        <v>25</v>
      </c>
      <c r="C12" s="9" t="s">
        <v>24</v>
      </c>
      <c r="D12" s="9" t="s">
        <v>23</v>
      </c>
      <c r="E12" s="9" t="s">
        <v>22</v>
      </c>
      <c r="F12" s="9" t="s">
        <v>21</v>
      </c>
      <c r="G12" s="9" t="s">
        <v>20</v>
      </c>
      <c r="H12" s="9" t="s">
        <v>19</v>
      </c>
      <c r="I12" s="9" t="s">
        <v>18</v>
      </c>
      <c r="J12" s="9" t="s">
        <v>17</v>
      </c>
      <c r="K12" s="9" t="s">
        <v>16</v>
      </c>
      <c r="L12" s="9" t="s">
        <v>15</v>
      </c>
      <c r="M12" s="9" t="s">
        <v>14</v>
      </c>
      <c r="N12" s="9" t="s">
        <v>13</v>
      </c>
    </row>
    <row r="13" spans="1:14" s="48" customFormat="1" ht="18.600000000000001" customHeight="1" x14ac:dyDescent="0.2">
      <c r="A13" s="22" t="s">
        <v>12</v>
      </c>
      <c r="B13" s="20">
        <v>87642</v>
      </c>
      <c r="C13" s="47">
        <v>5945.21</v>
      </c>
      <c r="D13" s="47">
        <v>7562.32</v>
      </c>
      <c r="E13" s="47">
        <v>3376.88</v>
      </c>
      <c r="F13" s="47">
        <f>C13+D13+E13</f>
        <v>16884.41</v>
      </c>
      <c r="G13" s="23">
        <f>-F13*G10</f>
        <v>-844.22050000000002</v>
      </c>
      <c r="H13" s="22">
        <v>0</v>
      </c>
      <c r="I13" s="23">
        <v>-1039.76</v>
      </c>
      <c r="J13" s="47">
        <f>F13+G13+I13</f>
        <v>15000.4295</v>
      </c>
      <c r="K13" s="20">
        <v>1058</v>
      </c>
      <c r="L13" s="21">
        <v>46126</v>
      </c>
      <c r="M13" s="21">
        <v>46140</v>
      </c>
      <c r="N13" s="20">
        <v>202622045</v>
      </c>
    </row>
    <row r="14" spans="1:14" s="2" customFormat="1" ht="18.600000000000001" customHeight="1" x14ac:dyDescent="0.45">
      <c r="A14" s="19"/>
      <c r="B14" s="19"/>
      <c r="C14" s="18"/>
      <c r="D14" s="6"/>
      <c r="E14" s="6"/>
      <c r="F14" s="6"/>
      <c r="G14" s="6"/>
      <c r="H14" s="6"/>
      <c r="I14" s="6"/>
      <c r="J14" s="6"/>
      <c r="K14" s="17"/>
      <c r="L14" s="16"/>
      <c r="M14" s="16"/>
      <c r="N14" s="15"/>
    </row>
    <row r="15" spans="1:14" s="2" customFormat="1" ht="18.600000000000001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8"/>
      <c r="N15" s="14"/>
    </row>
    <row r="16" spans="1:14" s="2" customFormat="1" ht="18.600000000000001" customHeight="1" x14ac:dyDescent="0.2">
      <c r="A16" s="5" t="s">
        <v>11</v>
      </c>
      <c r="B16" s="5"/>
      <c r="C16" s="6">
        <f>SUM(C13:C14)</f>
        <v>5945.21</v>
      </c>
      <c r="D16" s="6">
        <f>SUM(D13:D14)</f>
        <v>7562.32</v>
      </c>
      <c r="E16" s="6">
        <f>SUM(E13:E14)</f>
        <v>3376.88</v>
      </c>
      <c r="F16" s="6">
        <f>SUM(F13:F14)</f>
        <v>16884.41</v>
      </c>
      <c r="G16" s="13"/>
      <c r="H16" s="12"/>
      <c r="I16" s="12"/>
      <c r="J16" s="56"/>
      <c r="K16" s="3"/>
      <c r="L16" s="58"/>
      <c r="M16" s="58"/>
      <c r="N16" s="58"/>
    </row>
    <row r="17" spans="1:14" s="2" customFormat="1" ht="18.600000000000001" customHeight="1" x14ac:dyDescent="0.2">
      <c r="A17" s="5" t="s">
        <v>5</v>
      </c>
      <c r="B17" s="5"/>
      <c r="C17" s="6">
        <f>C10-C16</f>
        <v>68292.92</v>
      </c>
      <c r="D17" s="6">
        <f>D10-D16</f>
        <v>13994.73</v>
      </c>
      <c r="E17" s="6">
        <f>E10-E16</f>
        <v>20571.91</v>
      </c>
      <c r="F17" s="6">
        <f>F10-F16</f>
        <v>102859.56</v>
      </c>
      <c r="G17" s="11"/>
      <c r="H17" s="3"/>
      <c r="I17" s="3"/>
      <c r="J17" s="57"/>
      <c r="K17" s="3"/>
      <c r="L17" s="58"/>
      <c r="M17" s="58"/>
      <c r="N17" s="58"/>
    </row>
    <row r="18" spans="1:14" s="2" customFormat="1" ht="18.600000000000001" customHeight="1" x14ac:dyDescent="0.2">
      <c r="A18" s="49" t="s">
        <v>10</v>
      </c>
      <c r="B18" s="50"/>
      <c r="C18" s="50"/>
      <c r="D18" s="50"/>
      <c r="E18" s="51"/>
      <c r="F18" s="6">
        <v>0</v>
      </c>
      <c r="G18" s="3"/>
      <c r="H18" s="59"/>
      <c r="I18" s="59"/>
      <c r="J18" s="59"/>
      <c r="K18" s="59"/>
      <c r="L18" s="58"/>
      <c r="M18" s="58"/>
      <c r="N18" s="58"/>
    </row>
    <row r="19" spans="1:14" s="2" customFormat="1" ht="18.600000000000001" customHeight="1" x14ac:dyDescent="0.2">
      <c r="A19" s="5" t="s">
        <v>9</v>
      </c>
      <c r="B19" s="5"/>
      <c r="C19" s="6"/>
      <c r="D19" s="6"/>
      <c r="E19" s="6"/>
      <c r="F19" s="6">
        <f>C19+D19</f>
        <v>0</v>
      </c>
      <c r="G19" s="3"/>
      <c r="H19" s="3"/>
      <c r="I19" s="3"/>
      <c r="J19" s="3"/>
      <c r="K19" s="3"/>
      <c r="L19" s="58"/>
      <c r="M19" s="58"/>
      <c r="N19" s="58"/>
    </row>
    <row r="20" spans="1:14" s="2" customFormat="1" ht="18.600000000000001" customHeight="1" x14ac:dyDescent="0.2">
      <c r="A20" s="49" t="s">
        <v>8</v>
      </c>
      <c r="B20" s="50"/>
      <c r="C20" s="50"/>
      <c r="D20" s="50"/>
      <c r="E20" s="51"/>
      <c r="F20" s="6">
        <f>F18-F19</f>
        <v>0</v>
      </c>
      <c r="G20" s="3"/>
      <c r="H20" s="9" t="s">
        <v>7</v>
      </c>
      <c r="I20" s="10"/>
      <c r="J20" s="3"/>
      <c r="K20" s="9" t="s">
        <v>6</v>
      </c>
      <c r="L20" s="3"/>
      <c r="M20" s="3"/>
      <c r="N20" s="3"/>
    </row>
    <row r="21" spans="1:14" s="2" customFormat="1" ht="18.600000000000001" customHeight="1" x14ac:dyDescent="0.2">
      <c r="A21" s="3"/>
      <c r="B21" s="3"/>
      <c r="C21" s="3"/>
      <c r="D21" s="3"/>
      <c r="E21" s="3"/>
      <c r="F21" s="3"/>
      <c r="G21" s="3"/>
      <c r="H21" s="52">
        <f>SUM(G13:G14)</f>
        <v>-844.22050000000002</v>
      </c>
      <c r="I21" s="7"/>
      <c r="J21" s="3"/>
      <c r="K21" s="52">
        <f>H21</f>
        <v>-844.22050000000002</v>
      </c>
      <c r="L21" s="3"/>
      <c r="M21" s="8"/>
      <c r="N21" s="3"/>
    </row>
    <row r="22" spans="1:14" s="2" customFormat="1" ht="18.600000000000001" customHeight="1" x14ac:dyDescent="0.2">
      <c r="A22" s="5" t="s">
        <v>5</v>
      </c>
      <c r="B22" s="5"/>
      <c r="C22" s="6"/>
      <c r="D22" s="6"/>
      <c r="E22" s="6"/>
      <c r="F22" s="6">
        <f>F17</f>
        <v>102859.56</v>
      </c>
      <c r="G22" s="3"/>
      <c r="H22" s="52"/>
      <c r="I22" s="7"/>
      <c r="J22" s="3"/>
      <c r="K22" s="52"/>
      <c r="L22" s="3"/>
      <c r="M22" s="3"/>
      <c r="N22" s="3"/>
    </row>
    <row r="23" spans="1:14" s="2" customFormat="1" ht="18.600000000000001" customHeight="1" x14ac:dyDescent="0.2">
      <c r="A23" s="5" t="s">
        <v>4</v>
      </c>
      <c r="B23" s="5"/>
      <c r="C23" s="6"/>
      <c r="D23" s="6"/>
      <c r="E23" s="6"/>
      <c r="F23" s="6">
        <f>-H21</f>
        <v>844.22050000000002</v>
      </c>
      <c r="G23" s="3"/>
      <c r="H23" s="3"/>
      <c r="I23" s="3"/>
      <c r="J23" s="3"/>
      <c r="K23" s="3"/>
      <c r="L23" s="3"/>
      <c r="M23" s="3"/>
      <c r="N23" s="3"/>
    </row>
    <row r="24" spans="1:14" s="2" customFormat="1" ht="18.600000000000001" customHeight="1" x14ac:dyDescent="0.2">
      <c r="A24" s="5" t="s">
        <v>3</v>
      </c>
      <c r="B24" s="5"/>
      <c r="C24" s="6"/>
      <c r="D24" s="6"/>
      <c r="E24" s="6"/>
      <c r="F24" s="6">
        <f>SUM(H13:H13)-J10</f>
        <v>0</v>
      </c>
      <c r="G24" s="3"/>
      <c r="H24" s="3"/>
      <c r="I24" s="3"/>
      <c r="J24" s="3"/>
      <c r="K24" s="3"/>
      <c r="L24" s="3"/>
      <c r="M24" s="3"/>
      <c r="N24" s="3"/>
    </row>
    <row r="25" spans="1:14" s="2" customFormat="1" ht="18.600000000000001" customHeight="1" x14ac:dyDescent="0.2">
      <c r="A25" s="5" t="s">
        <v>2</v>
      </c>
      <c r="B25" s="5"/>
      <c r="C25" s="4"/>
      <c r="D25" s="4"/>
      <c r="E25" s="4"/>
      <c r="F25" s="4">
        <f>F22+F23-F24</f>
        <v>103703.78049999999</v>
      </c>
      <c r="G25" s="3"/>
      <c r="H25" s="3"/>
      <c r="I25" s="3"/>
      <c r="J25" s="3" t="s">
        <v>1</v>
      </c>
      <c r="K25" s="3"/>
      <c r="L25" s="3"/>
      <c r="M25" s="3"/>
      <c r="N25" s="3"/>
    </row>
    <row r="26" spans="1:14" s="2" customFormat="1" ht="18.600000000000001" customHeight="1" x14ac:dyDescent="0.2">
      <c r="A26" s="3"/>
      <c r="B26" s="3"/>
      <c r="C26" s="3"/>
      <c r="D26" s="3"/>
      <c r="E26" s="3"/>
      <c r="F26" s="3"/>
      <c r="G26" s="3"/>
      <c r="H26" s="3" t="s">
        <v>0</v>
      </c>
      <c r="I26" s="3"/>
      <c r="J26" s="3"/>
      <c r="K26" s="3"/>
      <c r="L26" s="3"/>
      <c r="M26" s="3"/>
      <c r="N26" s="3"/>
    </row>
  </sheetData>
  <mergeCells count="17">
    <mergeCell ref="A2:N2"/>
    <mergeCell ref="E6:M7"/>
    <mergeCell ref="A8:C8"/>
    <mergeCell ref="D8:E8"/>
    <mergeCell ref="F8:G8"/>
    <mergeCell ref="H8:J8"/>
    <mergeCell ref="K8:L8"/>
    <mergeCell ref="A20:E20"/>
    <mergeCell ref="H21:H22"/>
    <mergeCell ref="K21:K22"/>
    <mergeCell ref="H9:J9"/>
    <mergeCell ref="K9:L9"/>
    <mergeCell ref="A10:B10"/>
    <mergeCell ref="J16:J17"/>
    <mergeCell ref="L16:N19"/>
    <mergeCell ref="A18:E18"/>
    <mergeCell ref="H18:K18"/>
  </mergeCells>
  <pageMargins left="0.511811024" right="0.511811024" top="0.78740157499999996" bottom="0.78740157499999996" header="0.31496062000000002" footer="0.31496062000000002"/>
  <pageSetup paperSize="9" scale="5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951EE9-C7DC-475A-9D2C-3A780D9CD841}"/>
</file>

<file path=customXml/itemProps2.xml><?xml version="1.0" encoding="utf-8"?>
<ds:datastoreItem xmlns:ds="http://schemas.openxmlformats.org/officeDocument/2006/customXml" ds:itemID="{82BC7A41-2C9A-4CA2-B470-D488DC0CF9B9}"/>
</file>

<file path=customXml/itemProps3.xml><?xml version="1.0" encoding="utf-8"?>
<ds:datastoreItem xmlns:ds="http://schemas.openxmlformats.org/officeDocument/2006/customXml" ds:itemID="{BBF7D23B-80C3-4650-A18D-804A9AFF51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P.41179 PLENA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Andressa Scarlet Pereira Dos Santos</dc:creator>
  <cp:lastModifiedBy>Nathalia de Paula</cp:lastModifiedBy>
  <cp:lastPrinted>2026-05-25T16:17:17Z</cp:lastPrinted>
  <dcterms:created xsi:type="dcterms:W3CDTF">2026-01-21T12:47:21Z</dcterms:created>
  <dcterms:modified xsi:type="dcterms:W3CDTF">2026-05-25T16:17:37Z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949900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